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ile-sv01\共有\14100000_水道事務所\総務係（14110000）\002_水道事業会計\08_経営比較分析表\R6決算\02_水道\【経営比較分析表】2024_303615_46_010\"/>
    </mc:Choice>
  </mc:AlternateContent>
  <xr:revisionPtr revIDLastSave="0" documentId="13_ncr:1_{25BB16AC-FEDD-42D1-AE26-0FA7AFC288E6}" xr6:coauthVersionLast="47" xr6:coauthVersionMax="47" xr10:uidLastSave="{00000000-0000-0000-0000-000000000000}"/>
  <workbookProtection workbookAlgorithmName="SHA-512" workbookHashValue="8wHtkc43YzHMrFJ4/Hg/CDd1WccKgvYsQ46FxOrp/Ct82ab0uL3chC4/xGg2SIAVM/iXnz6XFgRp4wnG7RxQzg==" workbookSaltValue="bSfOlnXdGIqZn4lkw8Y3d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E85" i="4"/>
  <c r="BB10" i="4"/>
  <c r="AT10" i="4"/>
  <c r="W10" i="4"/>
  <c r="I10" i="4"/>
  <c r="B10" i="4"/>
  <c r="AD8" i="4"/>
  <c r="W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<sst xmlns="http://schemas.openxmlformats.org/spreadsheetml/2006/main" count="228" uniqueCount="113">
  <si>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</si>
  <si>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</si>
  <si>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</si>
  <si>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</si>
  <si>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</si>
  <si>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</si>
  <si>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</si>
  <si>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</si>
  <si>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</si>
  <si>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</si>
  <si>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</si>
  <si>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</si>
  <si>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</si>
  <si>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</si>
  <si>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</si>
  <si>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</si>
  <si>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</si>
  <si>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</si>
  <si>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</si>
  <si>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</si>
  <si>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</si>
  <si>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</si>
  <si>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</si>
  <si>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</si>
  <si>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</si>
  <si>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</si>
  <si>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</si>
  <si>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</si>
  <si>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</si>
  <si>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</si>
  <si>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</si>
  <si>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</si>
  <si>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</si>
  <si>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</si>
  <si>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</si>
  <si>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</si>
  <si>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</si>
  <si>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</si>
  <si>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</si>
  <si>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</si>
  <si>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</si>
  <si>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</si>
  <si>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</si>
  <si>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</si>
  <si>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</si>
  <si>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</si>
  <si>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</si>
  <si>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</si>
  <si>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</si>
  <si>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</si>
  <si>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</si>
  <si>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</si>
  <si>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</si>
  <si>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</si>
  <si>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</si>
  <si>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</si>
  <si>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</si>
  <si>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</si>
  <si>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</si>
  <si>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</si>
  <si>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</si>
  <si>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</si>
  <si>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</si>
  <si>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</si>
  <si>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</si>
  <si>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</si>
  <si>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</si>
  <si>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</si>
  <si>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</si>
  <si>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</si>
  <si>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</si>
  <si>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</si>
  <si>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</si>
  <si>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</si>
  <si>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</si>
  <si>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</si>
  <si>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</si>
  <si>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</si>
  <si>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</si>
  <si>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</si>
  <si>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</si>
  <si>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</si>
  <si>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</si>
  <si>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</si>
  <si>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</si>
  <si>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</si>
  <si>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</si>
  <si>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</si>
  <si>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</si>
  <si>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</si>
  <si>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</si>
  <si>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</si>
  <si>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</si>
  <si>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湯浅町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</si>
  <si>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</si>
  <si>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</si>
  <si>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</si>
  <si>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</si>
  <si>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</si>
  <si>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</si>
  <si>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</si>
  <si>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</si>
  <si>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</si>
  <si>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</si>
  <si>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</si>
  <si>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</si>
  <si>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</si>
  <si>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</si>
  <si>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</si>
  <si>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</si>
  <si>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①経常収支比率は一般会計からの補助金の減少、受水費及び動力費等の増加により、前年度より12.70ポイント下回った。今後、更なる費用削減を徹底し、効率的な経営をより一層進めていく必要がある。
 ②累積欠損金は発生していません。
 ③流動比率は100％を下回る結果となっおり、短期的な支払能力に懸念があることを示しており、起債の元利償還金の返済時には現金収支に注意が必要である。今後給水収益の増加が見込まれること、費用の削減を行い比率の改善を行っていく必要がある。
 ④企業債残高対給水収益比率は、類似団体平均より大きく下回っており、令和4年度より減少傾向にあるが、今後、建設改良工事の増加により起債借入の増加が見込まれるため注意が必要である。
　⑤料金回収率は令和6年度水道料金の値上げを行ったことにより、昨年度より数値は改善されたが、まだ100％を少し下回っているため、更なる効率的な運営を行うため、費用の削減に努めていきたい。
　⑥給水原価は類似団体平均を下回る水準であるが、⑤料金回収率が100％を下回る結果となっているため、更なる効率的な運営を行うため、費用の削減に努めていきたい。
　⑦施設利用率は類似団体平均を上回っていますが、⑧有収率は類似団体平均を下回っているため、施設利用率の高さは収益に結びついていないと考えられる。漏水対策を進め、有収率の向上、効率的な施設利用につなげていく必要がある。</t>
    <rPh sb="58" eb="60">
      <t>コンゴ</t>
    </rPh>
    <rPh sb="69" eb="71">
      <t>テッテイ</t>
    </rPh>
    <rPh sb="154" eb="155">
      <t>シメ</t>
    </rPh>
    <phoneticPr fontId="4"/>
  </si>
  <si>
    <t>　①有形固定資産減価償却率は、類似団体平均を上回る水準となっており、法定耐用年数過ぎている資産が多く、管路及び施設機器の更新需要が高いといえるが、流動比率低いことから、支払能力が低く管路等更新が進めにくいこともあるが、費用の削減等により現金収支の改善に努め、計画的な管路及び施設機器の更新を行っていきたい。
　②管路経年化率についても類似団体平均を大きく上回っており、管路更新が喫緊の課題であるといえるが①有形固定資産減価償却率の記載のとおり現金収支の改善に努め計画的な管路更新を行っていきたい。</t>
    <rPh sb="89" eb="90">
      <t>ヒク</t>
    </rPh>
    <phoneticPr fontId="4"/>
  </si>
  <si>
    <t>　経営の健全性・効率性につきましては、令和6年度4月から水道使用料の値上げ（ただし4月～9月までの基本料金は半額免除）を行ったが、受水費及び動力費等の費用の増大のため、流動比率の低下につながっており、今後、更なる費用削減に努め、施設等更新財源の確保に努め、将来にわたり健全な事業運営を目指し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</si>
</sst>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formatCode="#,##0.00;&quot;△&quot;#,##0.00;&quot;-&quot;">
                  <c:v>0.46</c:v>
                </c:pt>
                <c:pt idx="3" formatCode="#,##0.00;&quot;△&quot;#,##0.00;&quot;-&quot;">
                  <c:v>0.46</c:v>
                </c:pt>
                <c:pt idx="4">
                  <c:v>0</c:v>
                </c:pt>
              </c:numCache>
            </c:numRef>
          </c:val>
          <c:extLst>
            <c:ext xmlns:c16="http://schemas.microsoft.com/office/drawing/2014/chart" uri="{C3380CC4-5D6E-409C-BE32-E72D297353CC}">
              <c16:uniqueId val="{00000000-90DC-4E01-9BBC-9B76A90F410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90DC-4E01-9BBC-9B76A90F410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74.58</c:v>
                </c:pt>
                <c:pt idx="1">
                  <c:v>72.22</c:v>
                </c:pt>
                <c:pt idx="2">
                  <c:v>77.83</c:v>
                </c:pt>
                <c:pt idx="3">
                  <c:v>73.88</c:v>
                </c:pt>
                <c:pt idx="4">
                  <c:v>79.55</c:v>
                </c:pt>
              </c:numCache>
            </c:numRef>
          </c:val>
          <c:extLst>
            <c:ext xmlns:c16="http://schemas.microsoft.com/office/drawing/2014/chart" uri="{C3380CC4-5D6E-409C-BE32-E72D297353CC}">
              <c16:uniqueId val="{00000000-B92E-455D-83C3-B7C952A5EFC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B92E-455D-83C3-B7C952A5EFC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68.39</c:v>
                </c:pt>
                <c:pt idx="1">
                  <c:v>67.349999999999994</c:v>
                </c:pt>
                <c:pt idx="2">
                  <c:v>63.13</c:v>
                </c:pt>
                <c:pt idx="3">
                  <c:v>64.39</c:v>
                </c:pt>
                <c:pt idx="4">
                  <c:v>59.61</c:v>
                </c:pt>
              </c:numCache>
            </c:numRef>
          </c:val>
          <c:extLst>
            <c:ext xmlns:c16="http://schemas.microsoft.com/office/drawing/2014/chart" uri="{C3380CC4-5D6E-409C-BE32-E72D297353CC}">
              <c16:uniqueId val="{00000000-6727-4B46-BE51-F5FEB90AAB3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6727-4B46-BE51-F5FEB90AAB3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115.03</c:v>
                </c:pt>
                <c:pt idx="1">
                  <c:v>110.2</c:v>
                </c:pt>
                <c:pt idx="2">
                  <c:v>84.34</c:v>
                </c:pt>
                <c:pt idx="3">
                  <c:v>119.22</c:v>
                </c:pt>
                <c:pt idx="4">
                  <c:v>106.52</c:v>
                </c:pt>
              </c:numCache>
            </c:numRef>
          </c:val>
          <c:extLst>
            <c:ext xmlns:c16="http://schemas.microsoft.com/office/drawing/2014/chart" uri="{C3380CC4-5D6E-409C-BE32-E72D297353CC}">
              <c16:uniqueId val="{00000000-9767-438C-B77B-787C1AE766D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9767-438C-B77B-787C1AE766D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65.099999999999994</c:v>
                </c:pt>
                <c:pt idx="1">
                  <c:v>65.67</c:v>
                </c:pt>
                <c:pt idx="2">
                  <c:v>63.59</c:v>
                </c:pt>
                <c:pt idx="3">
                  <c:v>61.95</c:v>
                </c:pt>
                <c:pt idx="4">
                  <c:v>62.39</c:v>
                </c:pt>
              </c:numCache>
            </c:numRef>
          </c:val>
          <c:extLst>
            <c:ext xmlns:c16="http://schemas.microsoft.com/office/drawing/2014/chart" uri="{C3380CC4-5D6E-409C-BE32-E72D297353CC}">
              <c16:uniqueId val="{00000000-E4F2-4D21-8E53-8E0D23D7D91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E4F2-4D21-8E53-8E0D23D7D91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68.540000000000006</c:v>
                </c:pt>
                <c:pt idx="1">
                  <c:v>47.26</c:v>
                </c:pt>
                <c:pt idx="2">
                  <c:v>46.76</c:v>
                </c:pt>
                <c:pt idx="3">
                  <c:v>70.66</c:v>
                </c:pt>
                <c:pt idx="4">
                  <c:v>69.7</c:v>
                </c:pt>
              </c:numCache>
            </c:numRef>
          </c:val>
          <c:extLst>
            <c:ext xmlns:c16="http://schemas.microsoft.com/office/drawing/2014/chart" uri="{C3380CC4-5D6E-409C-BE32-E72D297353CC}">
              <c16:uniqueId val="{00000000-4A1D-4EAA-9A0B-E25E6E413BD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4A1D-4EAA-9A0B-E25E6E413BD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00-4E5F-998F-66676BB3AC3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DF00-4E5F-998F-66676BB3AC3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191.15</c:v>
                </c:pt>
                <c:pt idx="1">
                  <c:v>132.32</c:v>
                </c:pt>
                <c:pt idx="2">
                  <c:v>78.61</c:v>
                </c:pt>
                <c:pt idx="3">
                  <c:v>107.13</c:v>
                </c:pt>
                <c:pt idx="4">
                  <c:v>84.48</c:v>
                </c:pt>
              </c:numCache>
            </c:numRef>
          </c:val>
          <c:extLst>
            <c:ext xmlns:c16="http://schemas.microsoft.com/office/drawing/2014/chart" uri="{C3380CC4-5D6E-409C-BE32-E72D297353CC}">
              <c16:uniqueId val="{00000000-32AA-474E-9192-67AA1AC4F7C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32AA-474E-9192-67AA1AC4F7C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294.67</c:v>
                </c:pt>
                <c:pt idx="1">
                  <c:v>332.17</c:v>
                </c:pt>
                <c:pt idx="2">
                  <c:v>300.08</c:v>
                </c:pt>
                <c:pt idx="3">
                  <c:v>264.36</c:v>
                </c:pt>
                <c:pt idx="4">
                  <c:v>221.2</c:v>
                </c:pt>
              </c:numCache>
            </c:numRef>
          </c:val>
          <c:extLst>
            <c:ext xmlns:c16="http://schemas.microsoft.com/office/drawing/2014/chart" uri="{C3380CC4-5D6E-409C-BE32-E72D297353CC}">
              <c16:uniqueId val="{00000000-5E7B-4BD3-9C77-F689B480F85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5E7B-4BD3-9C77-F689B480F85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79.2</c:v>
                </c:pt>
                <c:pt idx="1">
                  <c:v>71.400000000000006</c:v>
                </c:pt>
                <c:pt idx="2">
                  <c:v>65.86</c:v>
                </c:pt>
                <c:pt idx="3">
                  <c:v>92.23</c:v>
                </c:pt>
                <c:pt idx="4">
                  <c:v>99.92</c:v>
                </c:pt>
              </c:numCache>
            </c:numRef>
          </c:val>
          <c:extLst>
            <c:ext xmlns:c16="http://schemas.microsoft.com/office/drawing/2014/chart" uri="{C3380CC4-5D6E-409C-BE32-E72D297353CC}">
              <c16:uniqueId val="{00000000-9C95-4ED1-9ACC-CEA9F916BE7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9C95-4ED1-9ACC-CEA9F916BE7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135.09</c:v>
                </c:pt>
                <c:pt idx="1">
                  <c:v>137.31</c:v>
                </c:pt>
                <c:pt idx="2">
                  <c:v>178.65</c:v>
                </c:pt>
                <c:pt idx="3">
                  <c:v>151.86000000000001</c:v>
                </c:pt>
                <c:pt idx="4">
                  <c:v>157.59</c:v>
                </c:pt>
              </c:numCache>
            </c:numRef>
          </c:val>
          <c:extLst>
            <c:ext xmlns:c16="http://schemas.microsoft.com/office/drawing/2014/chart" uri="{C3380CC4-5D6E-409C-BE32-E72D297353CC}">
              <c16:uniqueId val="{00000000-3199-4C78-8D6D-96E1F5D1CA8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3199-4C78-8D6D-96E1F5D1CA8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C53" zoomScale="130" zoomScaleNormal="13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和歌山県　湯浅町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10731</v>
      </c>
      <c r="AM8" s="44"/>
      <c r="AN8" s="44"/>
      <c r="AO8" s="44"/>
      <c r="AP8" s="44"/>
      <c r="AQ8" s="44"/>
      <c r="AR8" s="44"/>
      <c r="AS8" s="44"/>
      <c r="AT8" s="45">
        <f>データ!$S$6</f>
        <v>20.8</v>
      </c>
      <c r="AU8" s="46"/>
      <c r="AV8" s="46"/>
      <c r="AW8" s="46"/>
      <c r="AX8" s="46"/>
      <c r="AY8" s="46"/>
      <c r="AZ8" s="46"/>
      <c r="BA8" s="46"/>
      <c r="BB8" s="47">
        <f>データ!$T$6</f>
        <v>515.91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60</v>
      </c>
      <c r="J10" s="46"/>
      <c r="K10" s="46"/>
      <c r="L10" s="46"/>
      <c r="M10" s="46"/>
      <c r="N10" s="46"/>
      <c r="O10" s="80"/>
      <c r="P10" s="47">
        <f>データ!$P$6</f>
        <v>99.79</v>
      </c>
      <c r="Q10" s="47"/>
      <c r="R10" s="47"/>
      <c r="S10" s="47"/>
      <c r="T10" s="47"/>
      <c r="U10" s="47"/>
      <c r="V10" s="47"/>
      <c r="W10" s="44">
        <f>データ!$Q$6</f>
        <v>3190</v>
      </c>
      <c r="X10" s="44"/>
      <c r="Y10" s="44"/>
      <c r="Z10" s="44"/>
      <c r="AA10" s="44"/>
      <c r="AB10" s="44"/>
      <c r="AC10" s="44"/>
      <c r="AD10" s="2"/>
      <c r="AE10" s="2"/>
      <c r="AF10" s="2"/>
      <c r="AG10" s="2"/>
      <c r="AH10" s="2"/>
      <c r="AI10" s="2"/>
      <c r="AJ10" s="2"/>
      <c r="AK10" s="2"/>
      <c r="AL10" s="44">
        <f>データ!$U$6</f>
        <v>12710</v>
      </c>
      <c r="AM10" s="44"/>
      <c r="AN10" s="44"/>
      <c r="AO10" s="44"/>
      <c r="AP10" s="44"/>
      <c r="AQ10" s="44"/>
      <c r="AR10" s="44"/>
      <c r="AS10" s="44"/>
      <c r="AT10" s="45">
        <f>データ!$V$6</f>
        <v>23.54</v>
      </c>
      <c r="AU10" s="46"/>
      <c r="AV10" s="46"/>
      <c r="AW10" s="46"/>
      <c r="AX10" s="46"/>
      <c r="AY10" s="46"/>
      <c r="AZ10" s="46"/>
      <c r="BA10" s="46"/>
      <c r="BB10" s="47">
        <f>データ!$W$6</f>
        <v>539.92999999999995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yQPoMVhLv2XhK4uGO5vV0+xqLYcUyZc1BBrH9DcqTvHqezjgM5xru0XJ2pEG1ziSUiPXgI/pH4JPL3dXK409g==" saltValue="L91ugtBlpzRKdb6wOrBCS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horizontalDpi="4294967294"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303615</v>
      </c>
      <c r="D6" s="20">
        <f t="shared" si="3"/>
        <v>46</v>
      </c>
      <c r="E6" s="20">
        <f t="shared" si="3"/>
        <v>1</v>
      </c>
      <c r="F6" s="20">
        <f t="shared" si="3"/>
        <v>0</v>
      </c>
      <c r="G6" s="20">
        <f t="shared" si="3"/>
        <v>1</v>
      </c>
      <c r="H6" s="20" t="str">
        <f t="shared" si="3"/>
        <v>和歌山県　湯浅町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60</v>
      </c>
      <c r="P6" s="21">
        <f t="shared" si="3"/>
        <v>99.79</v>
      </c>
      <c r="Q6" s="21">
        <f t="shared" si="3"/>
        <v>3190</v>
      </c>
      <c r="R6" s="21">
        <f t="shared" si="3"/>
        <v>10731</v>
      </c>
      <c r="S6" s="21">
        <f t="shared" si="3"/>
        <v>20.8</v>
      </c>
      <c r="T6" s="21">
        <f t="shared" si="3"/>
        <v>515.91</v>
      </c>
      <c r="U6" s="21">
        <f t="shared" si="3"/>
        <v>12710</v>
      </c>
      <c r="V6" s="21">
        <f t="shared" si="3"/>
        <v>23.54</v>
      </c>
      <c r="W6" s="21">
        <f t="shared" si="3"/>
        <v>539.92999999999995</v>
      </c>
      <c r="X6" s="22">
        <f>IF(X7="",NA(),X7)</f>
        <v>115.03</v>
      </c>
      <c r="Y6" s="22">
        <f t="shared" ref="Y6:AG6" si="4">IF(Y7="",NA(),Y7)</f>
        <v>110.2</v>
      </c>
      <c r="Z6" s="22">
        <f t="shared" si="4"/>
        <v>84.34</v>
      </c>
      <c r="AA6" s="22">
        <f t="shared" si="4"/>
        <v>119.22</v>
      </c>
      <c r="AB6" s="22">
        <f t="shared" si="4"/>
        <v>106.52</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191.15</v>
      </c>
      <c r="AU6" s="22">
        <f t="shared" ref="AU6:BC6" si="6">IF(AU7="",NA(),AU7)</f>
        <v>132.32</v>
      </c>
      <c r="AV6" s="22">
        <f t="shared" si="6"/>
        <v>78.61</v>
      </c>
      <c r="AW6" s="22">
        <f t="shared" si="6"/>
        <v>107.13</v>
      </c>
      <c r="AX6" s="22">
        <f t="shared" si="6"/>
        <v>84.48</v>
      </c>
      <c r="AY6" s="22">
        <f t="shared" si="6"/>
        <v>371.81</v>
      </c>
      <c r="AZ6" s="22">
        <f t="shared" si="6"/>
        <v>384.23</v>
      </c>
      <c r="BA6" s="22">
        <f t="shared" si="6"/>
        <v>364.3</v>
      </c>
      <c r="BB6" s="22">
        <f t="shared" si="6"/>
        <v>378.87</v>
      </c>
      <c r="BC6" s="22">
        <f t="shared" si="6"/>
        <v>362.35</v>
      </c>
      <c r="BD6" s="21" t="str">
        <f>IF(BD7="","",IF(BD7="-","【-】","【"&amp;SUBSTITUTE(TEXT(BD7,"#,##0.00"),"-","△")&amp;"】"))</f>
        <v>【239.69】</v>
      </c>
      <c r="BE6" s="22">
        <f>IF(BE7="",NA(),BE7)</f>
        <v>294.67</v>
      </c>
      <c r="BF6" s="22">
        <f t="shared" ref="BF6:BN6" si="7">IF(BF7="",NA(),BF7)</f>
        <v>332.17</v>
      </c>
      <c r="BG6" s="22">
        <f t="shared" si="7"/>
        <v>300.08</v>
      </c>
      <c r="BH6" s="22">
        <f t="shared" si="7"/>
        <v>264.36</v>
      </c>
      <c r="BI6" s="22">
        <f t="shared" si="7"/>
        <v>221.2</v>
      </c>
      <c r="BJ6" s="22">
        <f t="shared" si="7"/>
        <v>465.85</v>
      </c>
      <c r="BK6" s="22">
        <f t="shared" si="7"/>
        <v>439.43</v>
      </c>
      <c r="BL6" s="22">
        <f t="shared" si="7"/>
        <v>438.41</v>
      </c>
      <c r="BM6" s="22">
        <f t="shared" si="7"/>
        <v>430.23</v>
      </c>
      <c r="BN6" s="22">
        <f t="shared" si="7"/>
        <v>429.24</v>
      </c>
      <c r="BO6" s="21" t="str">
        <f>IF(BO7="","",IF(BO7="-","【-】","【"&amp;SUBSTITUTE(TEXT(BO7,"#,##0.00"),"-","△")&amp;"】"))</f>
        <v>【264.86】</v>
      </c>
      <c r="BP6" s="22">
        <f>IF(BP7="",NA(),BP7)</f>
        <v>79.2</v>
      </c>
      <c r="BQ6" s="22">
        <f t="shared" ref="BQ6:BY6" si="8">IF(BQ7="",NA(),BQ7)</f>
        <v>71.400000000000006</v>
      </c>
      <c r="BR6" s="22">
        <f t="shared" si="8"/>
        <v>65.86</v>
      </c>
      <c r="BS6" s="22">
        <f t="shared" si="8"/>
        <v>92.23</v>
      </c>
      <c r="BT6" s="22">
        <f t="shared" si="8"/>
        <v>99.92</v>
      </c>
      <c r="BU6" s="22">
        <f t="shared" si="8"/>
        <v>92.39</v>
      </c>
      <c r="BV6" s="22">
        <f t="shared" si="8"/>
        <v>94.41</v>
      </c>
      <c r="BW6" s="22">
        <f t="shared" si="8"/>
        <v>90.96</v>
      </c>
      <c r="BX6" s="22">
        <f t="shared" si="8"/>
        <v>90.66</v>
      </c>
      <c r="BY6" s="22">
        <f t="shared" si="8"/>
        <v>90.78</v>
      </c>
      <c r="BZ6" s="21" t="str">
        <f>IF(BZ7="","",IF(BZ7="-","【-】","【"&amp;SUBSTITUTE(TEXT(BZ7,"#,##0.00"),"-","△")&amp;"】"))</f>
        <v>【97.59】</v>
      </c>
      <c r="CA6" s="22">
        <f>IF(CA7="",NA(),CA7)</f>
        <v>135.09</v>
      </c>
      <c r="CB6" s="22">
        <f t="shared" ref="CB6:CJ6" si="9">IF(CB7="",NA(),CB7)</f>
        <v>137.31</v>
      </c>
      <c r="CC6" s="22">
        <f t="shared" si="9"/>
        <v>178.65</v>
      </c>
      <c r="CD6" s="22">
        <f t="shared" si="9"/>
        <v>151.86000000000001</v>
      </c>
      <c r="CE6" s="22">
        <f t="shared" si="9"/>
        <v>157.59</v>
      </c>
      <c r="CF6" s="22">
        <f t="shared" si="9"/>
        <v>192.98</v>
      </c>
      <c r="CG6" s="22">
        <f t="shared" si="9"/>
        <v>192.13</v>
      </c>
      <c r="CH6" s="22">
        <f t="shared" si="9"/>
        <v>197.04</v>
      </c>
      <c r="CI6" s="22">
        <f t="shared" si="9"/>
        <v>199.33</v>
      </c>
      <c r="CJ6" s="22">
        <f t="shared" si="9"/>
        <v>202.75</v>
      </c>
      <c r="CK6" s="21" t="str">
        <f>IF(CK7="","",IF(CK7="-","【-】","【"&amp;SUBSTITUTE(TEXT(CK7,"#,##0.00"),"-","△")&amp;"】"))</f>
        <v>【181.66】</v>
      </c>
      <c r="CL6" s="22">
        <f>IF(CL7="",NA(),CL7)</f>
        <v>74.58</v>
      </c>
      <c r="CM6" s="22">
        <f t="shared" ref="CM6:CU6" si="10">IF(CM7="",NA(),CM7)</f>
        <v>72.22</v>
      </c>
      <c r="CN6" s="22">
        <f t="shared" si="10"/>
        <v>77.83</v>
      </c>
      <c r="CO6" s="22">
        <f t="shared" si="10"/>
        <v>73.88</v>
      </c>
      <c r="CP6" s="22">
        <f t="shared" si="10"/>
        <v>79.55</v>
      </c>
      <c r="CQ6" s="22">
        <f t="shared" si="10"/>
        <v>54.43</v>
      </c>
      <c r="CR6" s="22">
        <f t="shared" si="10"/>
        <v>53.87</v>
      </c>
      <c r="CS6" s="22">
        <f t="shared" si="10"/>
        <v>54.49</v>
      </c>
      <c r="CT6" s="22">
        <f t="shared" si="10"/>
        <v>54.8</v>
      </c>
      <c r="CU6" s="22">
        <f t="shared" si="10"/>
        <v>55.47</v>
      </c>
      <c r="CV6" s="21" t="str">
        <f>IF(CV7="","",IF(CV7="-","【-】","【"&amp;SUBSTITUTE(TEXT(CV7,"#,##0.00"),"-","△")&amp;"】"))</f>
        <v>【60.21】</v>
      </c>
      <c r="CW6" s="22">
        <f>IF(CW7="",NA(),CW7)</f>
        <v>68.39</v>
      </c>
      <c r="CX6" s="22">
        <f t="shared" ref="CX6:DF6" si="11">IF(CX7="",NA(),CX7)</f>
        <v>67.349999999999994</v>
      </c>
      <c r="CY6" s="22">
        <f t="shared" si="11"/>
        <v>63.13</v>
      </c>
      <c r="CZ6" s="22">
        <f t="shared" si="11"/>
        <v>64.39</v>
      </c>
      <c r="DA6" s="22">
        <f t="shared" si="11"/>
        <v>59.61</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65.099999999999994</v>
      </c>
      <c r="DI6" s="22">
        <f t="shared" ref="DI6:DQ6" si="12">IF(DI7="",NA(),DI7)</f>
        <v>65.67</v>
      </c>
      <c r="DJ6" s="22">
        <f t="shared" si="12"/>
        <v>63.59</v>
      </c>
      <c r="DK6" s="22">
        <f t="shared" si="12"/>
        <v>61.95</v>
      </c>
      <c r="DL6" s="22">
        <f t="shared" si="12"/>
        <v>62.39</v>
      </c>
      <c r="DM6" s="22">
        <f t="shared" si="12"/>
        <v>49.39</v>
      </c>
      <c r="DN6" s="22">
        <f t="shared" si="12"/>
        <v>50.75</v>
      </c>
      <c r="DO6" s="22">
        <f t="shared" si="12"/>
        <v>51.72</v>
      </c>
      <c r="DP6" s="22">
        <f t="shared" si="12"/>
        <v>52.27</v>
      </c>
      <c r="DQ6" s="22">
        <f t="shared" si="12"/>
        <v>52.87</v>
      </c>
      <c r="DR6" s="21" t="str">
        <f>IF(DR7="","",IF(DR7="-","【-】","【"&amp;SUBSTITUTE(TEXT(DR7,"#,##0.00"),"-","△")&amp;"】"))</f>
        <v>【52.41】</v>
      </c>
      <c r="DS6" s="22">
        <f>IF(DS7="",NA(),DS7)</f>
        <v>68.540000000000006</v>
      </c>
      <c r="DT6" s="22">
        <f t="shared" ref="DT6:EB6" si="13">IF(DT7="",NA(),DT7)</f>
        <v>47.26</v>
      </c>
      <c r="DU6" s="22">
        <f t="shared" si="13"/>
        <v>46.76</v>
      </c>
      <c r="DV6" s="22">
        <f t="shared" si="13"/>
        <v>70.66</v>
      </c>
      <c r="DW6" s="22">
        <f t="shared" si="13"/>
        <v>69.7</v>
      </c>
      <c r="DX6" s="22">
        <f t="shared" si="13"/>
        <v>18.57</v>
      </c>
      <c r="DY6" s="22">
        <f t="shared" si="13"/>
        <v>21.14</v>
      </c>
      <c r="DZ6" s="22">
        <f t="shared" si="13"/>
        <v>22.12</v>
      </c>
      <c r="EA6" s="22">
        <f t="shared" si="13"/>
        <v>25.67</v>
      </c>
      <c r="EB6" s="22">
        <f t="shared" si="13"/>
        <v>26.86</v>
      </c>
      <c r="EC6" s="21" t="str">
        <f>IF(EC7="","",IF(EC7="-","【-】","【"&amp;SUBSTITUTE(TEXT(EC7,"#,##0.00"),"-","△")&amp;"】"))</f>
        <v>【26.78】</v>
      </c>
      <c r="ED6" s="21">
        <f>IF(ED7="",NA(),ED7)</f>
        <v>0</v>
      </c>
      <c r="EE6" s="21">
        <f t="shared" ref="EE6:EM6" si="14">IF(EE7="",NA(),EE7)</f>
        <v>0</v>
      </c>
      <c r="EF6" s="22">
        <f t="shared" si="14"/>
        <v>0.46</v>
      </c>
      <c r="EG6" s="22">
        <f t="shared" si="14"/>
        <v>0.46</v>
      </c>
      <c r="EH6" s="21">
        <f t="shared" si="14"/>
        <v>0</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303615</v>
      </c>
      <c r="D7" s="24">
        <v>46</v>
      </c>
      <c r="E7" s="24">
        <v>1</v>
      </c>
      <c r="F7" s="24">
        <v>0</v>
      </c>
      <c r="G7" s="24">
        <v>1</v>
      </c>
      <c r="H7" s="24" t="s">
        <v>93</v>
      </c>
      <c r="I7" s="24" t="s">
        <v>94</v>
      </c>
      <c r="J7" s="24" t="s">
        <v>95</v>
      </c>
      <c r="K7" s="24" t="s">
        <v>96</v>
      </c>
      <c r="L7" s="24" t="s">
        <v>97</v>
      </c>
      <c r="M7" s="24" t="s">
        <v>98</v>
      </c>
      <c r="N7" s="25" t="s">
        <v>99</v>
      </c>
      <c r="O7" s="25">
        <v>60</v>
      </c>
      <c r="P7" s="25">
        <v>99.79</v>
      </c>
      <c r="Q7" s="25">
        <v>3190</v>
      </c>
      <c r="R7" s="25">
        <v>10731</v>
      </c>
      <c r="S7" s="25">
        <v>20.8</v>
      </c>
      <c r="T7" s="25">
        <v>515.91</v>
      </c>
      <c r="U7" s="25">
        <v>12710</v>
      </c>
      <c r="V7" s="25">
        <v>23.54</v>
      </c>
      <c r="W7" s="25">
        <v>539.92999999999995</v>
      </c>
      <c r="X7" s="25">
        <v>115.03</v>
      </c>
      <c r="Y7" s="25">
        <v>110.2</v>
      </c>
      <c r="Z7" s="25">
        <v>84.34</v>
      </c>
      <c r="AA7" s="25">
        <v>119.22</v>
      </c>
      <c r="AB7" s="25">
        <v>106.52</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191.15</v>
      </c>
      <c r="AU7" s="25">
        <v>132.32</v>
      </c>
      <c r="AV7" s="25">
        <v>78.61</v>
      </c>
      <c r="AW7" s="25">
        <v>107.13</v>
      </c>
      <c r="AX7" s="25">
        <v>84.48</v>
      </c>
      <c r="AY7" s="25">
        <v>371.81</v>
      </c>
      <c r="AZ7" s="25">
        <v>384.23</v>
      </c>
      <c r="BA7" s="25">
        <v>364.3</v>
      </c>
      <c r="BB7" s="25">
        <v>378.87</v>
      </c>
      <c r="BC7" s="25">
        <v>362.35</v>
      </c>
      <c r="BD7" s="25">
        <v>239.69</v>
      </c>
      <c r="BE7" s="25">
        <v>294.67</v>
      </c>
      <c r="BF7" s="25">
        <v>332.17</v>
      </c>
      <c r="BG7" s="25">
        <v>300.08</v>
      </c>
      <c r="BH7" s="25">
        <v>264.36</v>
      </c>
      <c r="BI7" s="25">
        <v>221.2</v>
      </c>
      <c r="BJ7" s="25">
        <v>465.85</v>
      </c>
      <c r="BK7" s="25">
        <v>439.43</v>
      </c>
      <c r="BL7" s="25">
        <v>438.41</v>
      </c>
      <c r="BM7" s="25">
        <v>430.23</v>
      </c>
      <c r="BN7" s="25">
        <v>429.24</v>
      </c>
      <c r="BO7" s="25">
        <v>264.86</v>
      </c>
      <c r="BP7" s="25">
        <v>79.2</v>
      </c>
      <c r="BQ7" s="25">
        <v>71.400000000000006</v>
      </c>
      <c r="BR7" s="25">
        <v>65.86</v>
      </c>
      <c r="BS7" s="25">
        <v>92.23</v>
      </c>
      <c r="BT7" s="25">
        <v>99.92</v>
      </c>
      <c r="BU7" s="25">
        <v>92.39</v>
      </c>
      <c r="BV7" s="25">
        <v>94.41</v>
      </c>
      <c r="BW7" s="25">
        <v>90.96</v>
      </c>
      <c r="BX7" s="25">
        <v>90.66</v>
      </c>
      <c r="BY7" s="25">
        <v>90.78</v>
      </c>
      <c r="BZ7" s="25">
        <v>97.59</v>
      </c>
      <c r="CA7" s="25">
        <v>135.09</v>
      </c>
      <c r="CB7" s="25">
        <v>137.31</v>
      </c>
      <c r="CC7" s="25">
        <v>178.65</v>
      </c>
      <c r="CD7" s="25">
        <v>151.86000000000001</v>
      </c>
      <c r="CE7" s="25">
        <v>157.59</v>
      </c>
      <c r="CF7" s="25">
        <v>192.98</v>
      </c>
      <c r="CG7" s="25">
        <v>192.13</v>
      </c>
      <c r="CH7" s="25">
        <v>197.04</v>
      </c>
      <c r="CI7" s="25">
        <v>199.33</v>
      </c>
      <c r="CJ7" s="25">
        <v>202.75</v>
      </c>
      <c r="CK7" s="25">
        <v>181.66</v>
      </c>
      <c r="CL7" s="25">
        <v>74.58</v>
      </c>
      <c r="CM7" s="25">
        <v>72.22</v>
      </c>
      <c r="CN7" s="25">
        <v>77.83</v>
      </c>
      <c r="CO7" s="25">
        <v>73.88</v>
      </c>
      <c r="CP7" s="25">
        <v>79.55</v>
      </c>
      <c r="CQ7" s="25">
        <v>54.43</v>
      </c>
      <c r="CR7" s="25">
        <v>53.87</v>
      </c>
      <c r="CS7" s="25">
        <v>54.49</v>
      </c>
      <c r="CT7" s="25">
        <v>54.8</v>
      </c>
      <c r="CU7" s="25">
        <v>55.47</v>
      </c>
      <c r="CV7" s="25">
        <v>60.21</v>
      </c>
      <c r="CW7" s="25">
        <v>68.39</v>
      </c>
      <c r="CX7" s="25">
        <v>67.349999999999994</v>
      </c>
      <c r="CY7" s="25">
        <v>63.13</v>
      </c>
      <c r="CZ7" s="25">
        <v>64.39</v>
      </c>
      <c r="DA7" s="25">
        <v>59.61</v>
      </c>
      <c r="DB7" s="25">
        <v>79.44</v>
      </c>
      <c r="DC7" s="25">
        <v>79.489999999999995</v>
      </c>
      <c r="DD7" s="25">
        <v>78.8</v>
      </c>
      <c r="DE7" s="25">
        <v>77.98</v>
      </c>
      <c r="DF7" s="25">
        <v>76.97</v>
      </c>
      <c r="DG7" s="25">
        <v>89.21</v>
      </c>
      <c r="DH7" s="25">
        <v>65.099999999999994</v>
      </c>
      <c r="DI7" s="25">
        <v>65.67</v>
      </c>
      <c r="DJ7" s="25">
        <v>63.59</v>
      </c>
      <c r="DK7" s="25">
        <v>61.95</v>
      </c>
      <c r="DL7" s="25">
        <v>62.39</v>
      </c>
      <c r="DM7" s="25">
        <v>49.39</v>
      </c>
      <c r="DN7" s="25">
        <v>50.75</v>
      </c>
      <c r="DO7" s="25">
        <v>51.72</v>
      </c>
      <c r="DP7" s="25">
        <v>52.27</v>
      </c>
      <c r="DQ7" s="25">
        <v>52.87</v>
      </c>
      <c r="DR7" s="25">
        <v>52.41</v>
      </c>
      <c r="DS7" s="25">
        <v>68.540000000000006</v>
      </c>
      <c r="DT7" s="25">
        <v>47.26</v>
      </c>
      <c r="DU7" s="25">
        <v>46.76</v>
      </c>
      <c r="DV7" s="25">
        <v>70.66</v>
      </c>
      <c r="DW7" s="25">
        <v>69.7</v>
      </c>
      <c r="DX7" s="25">
        <v>18.57</v>
      </c>
      <c r="DY7" s="25">
        <v>21.14</v>
      </c>
      <c r="DZ7" s="25">
        <v>22.12</v>
      </c>
      <c r="EA7" s="25">
        <v>25.67</v>
      </c>
      <c r="EB7" s="25">
        <v>26.86</v>
      </c>
      <c r="EC7" s="25">
        <v>26.78</v>
      </c>
      <c r="ED7" s="25">
        <v>0</v>
      </c>
      <c r="EE7" s="25">
        <v>0</v>
      </c>
      <c r="EF7" s="25">
        <v>0.46</v>
      </c>
      <c r="EG7" s="25">
        <v>0.46</v>
      </c>
      <c r="EH7" s="25">
        <v>0</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早　崇泰</cp:lastModifiedBy>
  <cp:lastPrinted>2026-01-27T00:44:47Z</cp:lastPrinted>
  <dcterms:created xsi:type="dcterms:W3CDTF">2025-12-12T09:20:49Z</dcterms:created>
  <dcterms:modified xsi:type="dcterms:W3CDTF">2026-01-27T01:48:51Z</dcterms:modified>
  <cp:category/>
</cp:coreProperties>
</file>